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HK demolice\Do soutěže\zm00\"/>
    </mc:Choice>
  </mc:AlternateContent>
  <bookViews>
    <workbookView xWindow="0" yWindow="0" windowWidth="0" windowHeight="0"/>
  </bookViews>
  <sheets>
    <sheet name="Rekapitulace" sheetId="4" r:id="rId1"/>
    <sheet name="SO 22-78-06" sheetId="2" r:id="rId2"/>
    <sheet name="SO 98-98" sheetId="3" r:id="rId3"/>
  </sheets>
  <calcPr/>
</workbook>
</file>

<file path=xl/calcChain.xml><?xml version="1.0" encoding="utf-8"?>
<calcChain xmlns="http://schemas.openxmlformats.org/spreadsheetml/2006/main">
  <c i="3" l="1" r="M3"/>
  <c i="2" r="M3"/>
  <c i="4" r="C7"/>
  <c r="C6"/>
  <c r="F12"/>
  <c r="D12"/>
  <c r="C12"/>
  <c r="E13"/>
  <c r="F13"/>
  <c r="D13"/>
  <c r="C13"/>
  <c r="E12"/>
  <c r="F10"/>
  <c r="D10"/>
  <c r="C10"/>
  <c r="E11"/>
  <c r="F11"/>
  <c r="D11"/>
  <c r="C11"/>
  <c r="E10"/>
  <c i="3" r="T7"/>
  <c r="M8"/>
  <c r="L8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8"/>
  <c r="L28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AA33"/>
  <c r="O33"/>
  <c r="M33"/>
  <c r="I33"/>
  <c r="AA29"/>
  <c r="O29"/>
  <c r="M29"/>
  <c r="I29"/>
  <c r="M23"/>
  <c r="L23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<sst xmlns="http://schemas.openxmlformats.org/spreadsheetml/2006/main">
  <si>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</si>
  <si>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19-254.250</t>
  </si>
  <si>
    <t>Modernizace trati HK–Pardubice–Chrudim - demolice objektu SO-22-78-06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</si>
  <si>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</si>
  <si>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</si>
  <si>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</si>
  <si>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</si>
  <si>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</si>
  <si>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</si>
  <si>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</si>
  <si>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</si>
  <si>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</si>
  <si>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D.2.2.5</t>
  </si>
  <si>
    <t>Demolice</t>
  </si>
  <si>
    <t xml:space="preserve">  SO 22-78-06</t>
  </si>
  <si>
    <t>ŽST Hradec Králové hl.n., demolice objektu skladu st.p.č. 231/1 vpravo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</si>
  <si>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</si>
  <si>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</si>
  <si>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</si>
  <si>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</si>
  <si>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</si>
  <si>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</si>
  <si>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</si>
  <si>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</si>
  <si>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</si>
  <si>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</si>
  <si>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</si>
  <si>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</si>
  <si>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</si>
  <si>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</si>
  <si>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</si>
  <si>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</si>
  <si>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</si>
  <si>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</si>
  <si>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</si>
  <si>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</si>
  <si>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</si>
  <si>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</si>
  <si>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</si>
  <si>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</si>
  <si>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</si>
  <si>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22-78-06</t>
  </si>
  <si>
    <t>SD</t>
  </si>
  <si>
    <t>17</t>
  </si>
  <si>
    <t>Konstrukce ze zemin</t>
  </si>
  <si>
    <t>P</t>
  </si>
  <si>
    <t>171101</t>
  </si>
  <si>
    <t/>
  </si>
  <si>
    <t>ULOŽENÍ SYPANINY DO NÁSYPŮ SE ZHUTNĚNÍM DO 95% PS</t>
  </si>
  <si>
    <t>M3</t>
  </si>
  <si>
    <t>OTSKP_2023</t>
  </si>
  <si>
    <t>PP</t>
  </si>
  <si>
    <t>zásyp sklepních prostor po demolici</t>
  </si>
  <si>
    <t>VV</t>
  </si>
  <si>
    <t>13,5*21*5= cca 1420 m3 _x000d_
Celkem 1420 = 1420,000000_x000d_</t>
  </si>
  <si>
    <t>TS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</si>
  <si>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</si>
  <si>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17680</t>
  </si>
  <si>
    <t>VÝPLNĚ Z NAKUPOVANÝCH MATERIÁLŮ</t>
  </si>
  <si>
    <t>materiál pro zásyp</t>
  </si>
  <si>
    <t>1420 _x000d_
Celkem 1420 = 1420,000000_x000d_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</si>
  <si>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</si>
  <si>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</t>
  </si>
  <si>
    <t>Povrchové úpravy terénu (i vegetační)</t>
  </si>
  <si>
    <t>18215</t>
  </si>
  <si>
    <t>ÚPRAVA POVRCHŮ SROVNÁNÍM ÚZEMÍ V TL DO 0,50M</t>
  </si>
  <si>
    <t>M2</t>
  </si>
  <si>
    <t>úprava povrchů v okolí objektu</t>
  </si>
  <si>
    <t>12400 m2 _x000d_
Celkem 12400 = 12400,000000_x000d_</t>
  </si>
  <si>
    <t>položka zahrnuje srovnání výškových rozdílů terénu</t>
  </si>
  <si>
    <t>98</t>
  </si>
  <si>
    <t>98133</t>
  </si>
  <si>
    <t>DEMOLICE BUDOV CIHELNÝCH S PODÍLEM KONSTRUKCÍ DO 30%</t>
  </si>
  <si>
    <t>M3OP</t>
  </si>
  <si>
    <t>viz TZ</t>
  </si>
  <si>
    <t>34570 _x000d_
Celkem 34570 = 34570,000000_x000d_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</si>
  <si>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</t>
  </si>
  <si>
    <t>R015</t>
  </si>
  <si>
    <t>LIKVIDACE ODPADŮ včetně dopravy</t>
  </si>
  <si>
    <t>R015120</t>
  </si>
  <si>
    <t>904</t>
  </si>
  <si>
    <t xml:space="preserve">LIKVIDACE ODPADŮ NEKONTAMINOVANÝCH - 17 01 02  STAVEBNÍ A DEMOLIČNÍ SUŤ (CIHLY), včetně dopravy</t>
  </si>
  <si>
    <t>T</t>
  </si>
  <si>
    <t>ODP+d</t>
  </si>
  <si>
    <t>Likvidace odpadů</t>
  </si>
  <si>
    <t>viz TZ _x000d_
Celkem 9937 = 9937,000000_x000d_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</si>
  <si>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</si>
  <si>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R015142</t>
  </si>
  <si>
    <t>908</t>
  </si>
  <si>
    <t xml:space="preserve">LIKVIDACE ODPADŮ NEKONTAMINOVANÝCH - 17 01 01  ARMOVANÉ BETONY, PANELY APOD. V KUSOVITOSTI NAD 0,5 M, včetně dopravy</t>
  </si>
  <si>
    <t>viz TZ _x000d_
Celkem 4527 = 4527,000000_x000d_</t>
  </si>
  <si>
    <t>R015170</t>
  </si>
  <si>
    <t>912</t>
  </si>
  <si>
    <t xml:space="preserve">LIKVIDACE ODPADŮ NEKONTAMINOVANÝCH - 17 02 01  DŘEVO PO STAVEBNÍM POUŽITÍ, Z DEMOLIC, včetně dopravy</t>
  </si>
  <si>
    <t>viz TZ _x000d_
Celkem 100 = 100,000000_x000d_</t>
  </si>
  <si>
    <t>R015180</t>
  </si>
  <si>
    <t>913</t>
  </si>
  <si>
    <t xml:space="preserve">LIKVIDACE ODPADŮ NEKONTAMINOVANÝCH - 17 02 02  SKLO Z INTERIÉRŮ REKONSTRUOVANÝCH OBJEKTŮ, včetně dopravy</t>
  </si>
  <si>
    <t>viz TZ _x000d_
Celkem 17 = 17,000000_x000d_</t>
  </si>
  <si>
    <t>R015190</t>
  </si>
  <si>
    <t>914</t>
  </si>
  <si>
    <t xml:space="preserve">LIKVIDACE ODPADŮ NEKONTAMINOVANÝCH - 17 02 03  PLASTY Z INTERIÉRŮ REKONSTRUOVANÝCH OBJEKTŮ, včetně dopravy</t>
  </si>
  <si>
    <t>viz TZ _x000d_
Celkem 10 = 10,000000_x000d_</t>
  </si>
  <si>
    <t>R015240</t>
  </si>
  <si>
    <t>934</t>
  </si>
  <si>
    <t xml:space="preserve">LIKVIDACE ODPADŮ NEKONTAMINOVANÝCH - 20 03 99  ODPAD PODOBNÝ KOMUNÁLNÍMU ODPADU, včetně dopravy</t>
  </si>
  <si>
    <t>viz TZ _x000d_
Celkem 15 = 15,000000_x000d_</t>
  </si>
  <si>
    <t>R015320</t>
  </si>
  <si>
    <t>947</t>
  </si>
  <si>
    <t xml:space="preserve">LIKVIDACE ODPADŮ NEKONTAMINOVANÝCH - 17 05 04  STÁVAJÍCÍ SYPANÝ MATERIÁL Z NÁSTUPIŠŤ, včetně dopravy</t>
  </si>
  <si>
    <t>viz TZ _x000d_
Celkem 7425 = 7425,000000_x000d_</t>
  </si>
  <si>
    <t>R015330</t>
  </si>
  <si>
    <t>948</t>
  </si>
  <si>
    <t xml:space="preserve">LIKVIDACE ODPADŮ NEKONTAMINOVANÝCH - 17 05 04  KAMENNÁ SUŤ, včetně dopravy</t>
  </si>
  <si>
    <t>viz TZ _x000d_
Celkem 986 = 986,000000_x000d_</t>
  </si>
  <si>
    <t>R015745</t>
  </si>
  <si>
    <t>916</t>
  </si>
  <si>
    <t xml:space="preserve">LIKVIDACE ODPADŮ NEKONTAMINOVANÝCH - 17 04 05  ŽELEZO A OCEL, včetně dopravy</t>
  </si>
  <si>
    <t>SO 98-98</t>
  </si>
  <si>
    <t>2</t>
  </si>
  <si>
    <t>Ostatní</t>
  </si>
  <si>
    <t>VSEOB001</t>
  </si>
  <si>
    <t>Ekologický dozor</t>
  </si>
  <si>
    <t>KPL</t>
  </si>
  <si>
    <t>R-položka</t>
  </si>
  <si>
    <t>Zajištění ekologického dozoru stavby.</t>
  </si>
  <si>
    <t>v předepsaném rozsahu a počtu dle VTP a ZTP
Komplet 1: zahrnuje 5 měsíců x 10 dní x 8 h = 400 hod _x000d_
Celkem 1 = 1,000000_x000d_</t>
  </si>
  <si>
    <t>Položka zahrnuje veškeré činnosti a náklady spojené s ekologickým dozorem (životní prostředí, botanika, zoologie).</t>
  </si>
  <si>
    <t>VSEOB002</t>
  </si>
  <si>
    <t>Bezpečnostní zábrany při zvýšeném provozu žel. dopravy</t>
  </si>
  <si>
    <t>M*DEN</t>
  </si>
  <si>
    <t>Zajištění bezpečnostních zábran při stavebních činnostech v blízkosti provozované železniční tratě.</t>
  </si>
  <si>
    <t>reprezentuje metr požadovaných opatření na každý započatý den, ve kterém je nutné zábrany umístit
5 měsíců x 31 dní x 50 m = 7 750 m*den _x000d_
Celkem 7750 = 7750,000000_x000d_</t>
  </si>
  <si>
    <t>Položka zahrnuje všechny nezbytné práce, náklady a zařízení včetně všech doprav a pomocného materiálu nutných pro zajištění pronájmu, montáže, provozování a následné demontáže bezpečnostních zábran pro zajištění ochrany prováděných stavebních prací před zvýšeným provozem železniční dopravy v její blízkosti.</t>
  </si>
  <si>
    <t>VSEOB003</t>
  </si>
  <si>
    <t>Realizační dokumentace stavby</t>
  </si>
  <si>
    <t>Vypracování Realizační dokumentace stavby (RDS)</t>
  </si>
  <si>
    <t xml:space="preserve">V  předepsaném rozsahu v ZTP _x000d_
Celkem 1 = 1,000000_x000d_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</si>
  <si>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realizační dokumentace stavby v předepsaném počtu v listinné i elektronické formě. Zhotovitel bude postupovat dle požadavků na obsahovou náležitost této části RDS, která je uvedená v interním předpisu Objednatele - SŽ SM011 Dokumentace staveb Správy železnic, státní organizace. Rozsah dle ZTP.</t>
  </si>
  <si>
    <t>VSEOB004</t>
  </si>
  <si>
    <t>Poplatky za nájmy pozemků pro realizaci demolice</t>
  </si>
  <si>
    <t>M2*MES</t>
  </si>
  <si>
    <t>2044 m2 x 5 měsíců
p.p.č. 1889/57 (ČD): 414 m2
p.p.č. 1889/2 (ČD): 394 + 1236 m2 _x000d_
Celkem 10220 = 10220,000000_x000d_</t>
  </si>
  <si>
    <t>Položka zahrnuje poplatky za nájmy pozemků pro realizaci demolice dle Cenového věstníku, výměr MF č. 01/2024 ze dne 14.12.2023.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</si>
</sst>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</f>
        <v>0</v>
      </c>
    </row>
    <row r="7">
      <c r="B7" s="7" t="s">
        <v>5</v>
      </c>
      <c r="C7" s="8">
        <f>E10+E12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'SO 22-78-06'!M8</f>
        <v>0</v>
      </c>
      <c r="D11" s="11">
        <f>SUMIFS('SO 22-78-06'!O:O,'SO 22-78-06'!A:A,"P")</f>
        <v>0</v>
      </c>
      <c r="E11" s="11">
        <f>C11+D11</f>
        <v>0</v>
      </c>
      <c r="F11" s="12">
        <f>'SO 22-78-06'!T7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98-98'!M8</f>
        <v>0</v>
      </c>
      <c r="D13" s="11">
        <f>SUMIFS('SO 98-98'!O:O,'SO 98-98'!A:A,"P")</f>
        <v>0</v>
      </c>
      <c r="E13" s="11">
        <f>C13+D13</f>
        <v>0</v>
      </c>
      <c r="F13" s="12">
        <f>'SO 98-98'!T7</f>
        <v>0</v>
      </c>
    </row>
    <row r="14">
      <c r="A14" s="13"/>
      <c r="B14" s="13"/>
      <c r="C14" s="14"/>
      <c r="D14" s="14"/>
      <c r="E14" s="14"/>
      <c r="F14" s="15"/>
    </row>
  </sheetData>
  <sheetProtection sheet="1" objects="1" scenarios="1" spinCount="100000" saltValue="rZHPijogxy1dc5Eq+yNVbBNSVkj8bvRx8x5ngXkCGgHL+NNbe6JOOu+Vbi63879064I6PILwoMxh7tkyuB0dcw==" hashValue="W8qnDXXZ3eqIfau1/bozXErdAFdbzUYihtHdNcopzLVdO7cFrJ5Y3Idd/m8KXMAmVgPKVFDZhWhPOm+OL1uHLg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20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21</v>
      </c>
      <c r="B3" s="17" t="s">
        <v>22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23</v>
      </c>
      <c r="B4" s="17" t="s">
        <v>24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25</v>
      </c>
      <c r="B5" s="9" t="s">
        <v>26</v>
      </c>
      <c r="C5" s="9" t="s">
        <v>27</v>
      </c>
      <c r="D5" s="9" t="s">
        <v>28</v>
      </c>
      <c r="E5" s="9" t="s">
        <v>29</v>
      </c>
      <c r="F5" s="9" t="s">
        <v>30</v>
      </c>
      <c r="G5" s="9" t="s">
        <v>31</v>
      </c>
      <c r="H5" s="9" t="s">
        <v>32</v>
      </c>
      <c r="I5" s="9" t="s">
        <v>33</v>
      </c>
      <c r="J5" s="21"/>
      <c r="K5" s="21"/>
      <c r="L5" s="9" t="s">
        <v>34</v>
      </c>
      <c r="M5" s="21"/>
      <c r="N5" s="9" t="s">
        <v>35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36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37</v>
      </c>
      <c r="K7" s="9" t="s">
        <v>38</v>
      </c>
      <c r="L7" s="9" t="s">
        <v>37</v>
      </c>
      <c r="M7" s="9" t="s">
        <v>38</v>
      </c>
      <c r="N7" s="9"/>
      <c r="S7" s="1" t="s">
        <v>39</v>
      </c>
      <c r="T7">
        <f>COUNTIFS(L8:L65,"=0",A8:A65,"P")+COUNTIFS(L8:L65,"",A8:A65,"P")+SUM(Q8:Q65)</f>
        <v>0</v>
      </c>
    </row>
    <row r="8">
      <c r="A8" s="1" t="s">
        <v>40</v>
      </c>
      <c r="C8" s="22" t="s">
        <v>41</v>
      </c>
      <c r="E8" s="23" t="s">
        <v>15</v>
      </c>
      <c r="L8" s="24">
        <f>L9+L18+L23+L28</f>
        <v>0</v>
      </c>
      <c r="M8" s="24">
        <f>M9+M18+M23+M28</f>
        <v>0</v>
      </c>
      <c r="N8" s="25"/>
    </row>
    <row r="9">
      <c r="A9" s="1" t="s">
        <v>42</v>
      </c>
      <c r="C9" s="22" t="s">
        <v>43</v>
      </c>
      <c r="E9" s="23" t="s">
        <v>44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45</v>
      </c>
      <c r="B10" s="1">
        <v>2</v>
      </c>
      <c r="C10" s="26" t="s">
        <v>46</v>
      </c>
      <c r="D10" t="s">
        <v>47</v>
      </c>
      <c r="E10" s="27" t="s">
        <v>48</v>
      </c>
      <c r="F10" s="28" t="s">
        <v>49</v>
      </c>
      <c r="G10" s="29">
        <v>1420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51</v>
      </c>
      <c r="E11" s="27" t="s">
        <v>52</v>
      </c>
    </row>
    <row r="12" ht="25.5">
      <c r="A12" s="1" t="s">
        <v>53</v>
      </c>
      <c r="E12" s="33" t="s">
        <v>54</v>
      </c>
    </row>
    <row r="13" ht="267.75">
      <c r="A13" s="1" t="s">
        <v>55</v>
      </c>
      <c r="E13" s="27" t="s">
        <v>56</v>
      </c>
    </row>
    <row r="14">
      <c r="A14" s="1" t="s">
        <v>45</v>
      </c>
      <c r="B14" s="1">
        <v>3</v>
      </c>
      <c r="C14" s="26" t="s">
        <v>57</v>
      </c>
      <c r="D14" t="s">
        <v>47</v>
      </c>
      <c r="E14" s="27" t="s">
        <v>58</v>
      </c>
      <c r="F14" s="28" t="s">
        <v>49</v>
      </c>
      <c r="G14" s="29">
        <v>1420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51</v>
      </c>
      <c r="E15" s="27" t="s">
        <v>59</v>
      </c>
    </row>
    <row r="16" ht="25.5">
      <c r="A16" s="1" t="s">
        <v>53</v>
      </c>
      <c r="E16" s="33" t="s">
        <v>60</v>
      </c>
    </row>
    <row r="17" ht="255">
      <c r="A17" s="1" t="s">
        <v>55</v>
      </c>
      <c r="E17" s="27" t="s">
        <v>61</v>
      </c>
    </row>
    <row r="18">
      <c r="A18" s="1" t="s">
        <v>42</v>
      </c>
      <c r="C18" s="22" t="s">
        <v>62</v>
      </c>
      <c r="E18" s="23" t="s">
        <v>63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45</v>
      </c>
      <c r="B19" s="1">
        <v>4</v>
      </c>
      <c r="C19" s="26" t="s">
        <v>64</v>
      </c>
      <c r="D19" t="s">
        <v>47</v>
      </c>
      <c r="E19" s="27" t="s">
        <v>65</v>
      </c>
      <c r="F19" s="28" t="s">
        <v>66</v>
      </c>
      <c r="G19" s="29">
        <v>12400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51</v>
      </c>
      <c r="E20" s="27" t="s">
        <v>67</v>
      </c>
    </row>
    <row r="21" ht="25.5">
      <c r="A21" s="1" t="s">
        <v>53</v>
      </c>
      <c r="E21" s="33" t="s">
        <v>68</v>
      </c>
    </row>
    <row r="22">
      <c r="A22" s="1" t="s">
        <v>55</v>
      </c>
      <c r="E22" s="27" t="s">
        <v>69</v>
      </c>
    </row>
    <row r="23">
      <c r="A23" s="1" t="s">
        <v>42</v>
      </c>
      <c r="C23" s="22" t="s">
        <v>70</v>
      </c>
      <c r="E23" s="23" t="s">
        <v>13</v>
      </c>
      <c r="L23" s="24">
        <f>SUMIFS(L24:L27,A24:A27,"P")</f>
        <v>0</v>
      </c>
      <c r="M23" s="24">
        <f>SUMIFS(M24:M27,A24:A27,"P")</f>
        <v>0</v>
      </c>
      <c r="N23" s="25"/>
    </row>
    <row r="24">
      <c r="A24" s="1" t="s">
        <v>45</v>
      </c>
      <c r="B24" s="1">
        <v>1</v>
      </c>
      <c r="C24" s="26" t="s">
        <v>71</v>
      </c>
      <c r="D24" t="s">
        <v>47</v>
      </c>
      <c r="E24" s="27" t="s">
        <v>72</v>
      </c>
      <c r="F24" s="28" t="s">
        <v>73</v>
      </c>
      <c r="G24" s="29">
        <v>34570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50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51</v>
      </c>
      <c r="E25" s="27" t="s">
        <v>74</v>
      </c>
    </row>
    <row r="26" ht="25.5">
      <c r="A26" s="1" t="s">
        <v>53</v>
      </c>
      <c r="E26" s="33" t="s">
        <v>75</v>
      </c>
    </row>
    <row r="27" ht="216.75">
      <c r="A27" s="1" t="s">
        <v>55</v>
      </c>
      <c r="E27" s="27" t="s">
        <v>76</v>
      </c>
    </row>
    <row r="28">
      <c r="A28" s="1" t="s">
        <v>42</v>
      </c>
      <c r="C28" s="22" t="s">
        <v>77</v>
      </c>
      <c r="E28" s="23" t="s">
        <v>78</v>
      </c>
      <c r="L28" s="24">
        <f>SUMIFS(L29:L64,A29:A64,"P")</f>
        <v>0</v>
      </c>
      <c r="M28" s="24">
        <f>SUMIFS(M29:M64,A29:A64,"P")</f>
        <v>0</v>
      </c>
      <c r="N28" s="25"/>
    </row>
    <row r="29" ht="25.5">
      <c r="A29" s="1" t="s">
        <v>45</v>
      </c>
      <c r="B29" s="1">
        <v>5</v>
      </c>
      <c r="C29" s="26" t="s">
        <v>79</v>
      </c>
      <c r="D29" t="s">
        <v>80</v>
      </c>
      <c r="E29" s="27" t="s">
        <v>81</v>
      </c>
      <c r="F29" s="28" t="s">
        <v>82</v>
      </c>
      <c r="G29" s="29">
        <v>9937</v>
      </c>
      <c r="H29" s="28">
        <v>0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83</v>
      </c>
      <c r="O29" s="32">
        <f>M29*AA29</f>
        <v>0</v>
      </c>
      <c r="P29" s="1">
        <v>3</v>
      </c>
      <c r="AA29" s="1">
        <f>IF(P29=1,$O$3,IF(P29=2,$O$4,$O$5))</f>
        <v>0</v>
      </c>
    </row>
    <row r="30">
      <c r="A30" s="1" t="s">
        <v>51</v>
      </c>
      <c r="E30" s="27" t="s">
        <v>84</v>
      </c>
    </row>
    <row r="31" ht="25.5">
      <c r="A31" s="1" t="s">
        <v>53</v>
      </c>
      <c r="E31" s="33" t="s">
        <v>85</v>
      </c>
    </row>
    <row r="32" ht="102">
      <c r="A32" s="1" t="s">
        <v>55</v>
      </c>
      <c r="E32" s="27" t="s">
        <v>86</v>
      </c>
    </row>
    <row r="33" ht="25.5">
      <c r="A33" s="1" t="s">
        <v>45</v>
      </c>
      <c r="B33" s="1">
        <v>6</v>
      </c>
      <c r="C33" s="26" t="s">
        <v>87</v>
      </c>
      <c r="D33" t="s">
        <v>88</v>
      </c>
      <c r="E33" s="27" t="s">
        <v>89</v>
      </c>
      <c r="F33" s="28" t="s">
        <v>82</v>
      </c>
      <c r="G33" s="29">
        <v>4527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83</v>
      </c>
      <c r="O33" s="32">
        <f>M33*AA33</f>
        <v>0</v>
      </c>
      <c r="P33" s="1">
        <v>3</v>
      </c>
      <c r="AA33" s="1">
        <f>IF(P33=1,$O$3,IF(P33=2,$O$4,$O$5))</f>
        <v>0</v>
      </c>
    </row>
    <row r="34">
      <c r="A34" s="1" t="s">
        <v>51</v>
      </c>
      <c r="E34" s="27" t="s">
        <v>84</v>
      </c>
    </row>
    <row r="35" ht="25.5">
      <c r="A35" s="1" t="s">
        <v>53</v>
      </c>
      <c r="E35" s="33" t="s">
        <v>90</v>
      </c>
    </row>
    <row r="36" ht="102">
      <c r="A36" s="1" t="s">
        <v>55</v>
      </c>
      <c r="E36" s="27" t="s">
        <v>86</v>
      </c>
    </row>
    <row r="37" ht="25.5">
      <c r="A37" s="1" t="s">
        <v>45</v>
      </c>
      <c r="B37" s="1">
        <v>7</v>
      </c>
      <c r="C37" s="26" t="s">
        <v>91</v>
      </c>
      <c r="D37" t="s">
        <v>92</v>
      </c>
      <c r="E37" s="27" t="s">
        <v>93</v>
      </c>
      <c r="F37" s="28" t="s">
        <v>82</v>
      </c>
      <c r="G37" s="29">
        <v>100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83</v>
      </c>
      <c r="O37" s="32">
        <f>M37*AA37</f>
        <v>0</v>
      </c>
      <c r="P37" s="1">
        <v>3</v>
      </c>
      <c r="AA37" s="1">
        <f>IF(P37=1,$O$3,IF(P37=2,$O$4,$O$5))</f>
        <v>0</v>
      </c>
    </row>
    <row r="38">
      <c r="A38" s="1" t="s">
        <v>51</v>
      </c>
      <c r="E38" s="27" t="s">
        <v>84</v>
      </c>
    </row>
    <row r="39" ht="25.5">
      <c r="A39" s="1" t="s">
        <v>53</v>
      </c>
      <c r="E39" s="33" t="s">
        <v>94</v>
      </c>
    </row>
    <row r="40" ht="102">
      <c r="A40" s="1" t="s">
        <v>55</v>
      </c>
      <c r="E40" s="27" t="s">
        <v>86</v>
      </c>
    </row>
    <row r="41" ht="25.5">
      <c r="A41" s="1" t="s">
        <v>45</v>
      </c>
      <c r="B41" s="1">
        <v>8</v>
      </c>
      <c r="C41" s="26" t="s">
        <v>95</v>
      </c>
      <c r="D41" t="s">
        <v>96</v>
      </c>
      <c r="E41" s="27" t="s">
        <v>97</v>
      </c>
      <c r="F41" s="28" t="s">
        <v>82</v>
      </c>
      <c r="G41" s="29">
        <v>17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83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51</v>
      </c>
      <c r="E42" s="27" t="s">
        <v>84</v>
      </c>
    </row>
    <row r="43" ht="25.5">
      <c r="A43" s="1" t="s">
        <v>53</v>
      </c>
      <c r="E43" s="33" t="s">
        <v>98</v>
      </c>
    </row>
    <row r="44" ht="102">
      <c r="A44" s="1" t="s">
        <v>55</v>
      </c>
      <c r="E44" s="27" t="s">
        <v>86</v>
      </c>
    </row>
    <row r="45" ht="25.5">
      <c r="A45" s="1" t="s">
        <v>45</v>
      </c>
      <c r="B45" s="1">
        <v>9</v>
      </c>
      <c r="C45" s="26" t="s">
        <v>99</v>
      </c>
      <c r="D45" t="s">
        <v>100</v>
      </c>
      <c r="E45" s="27" t="s">
        <v>101</v>
      </c>
      <c r="F45" s="28" t="s">
        <v>82</v>
      </c>
      <c r="G45" s="29">
        <v>10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51</v>
      </c>
      <c r="E46" s="27" t="s">
        <v>84</v>
      </c>
    </row>
    <row r="47" ht="25.5">
      <c r="A47" s="1" t="s">
        <v>53</v>
      </c>
      <c r="E47" s="33" t="s">
        <v>102</v>
      </c>
    </row>
    <row r="48" ht="102">
      <c r="A48" s="1" t="s">
        <v>55</v>
      </c>
      <c r="E48" s="27" t="s">
        <v>86</v>
      </c>
    </row>
    <row r="49" ht="25.5">
      <c r="A49" s="1" t="s">
        <v>45</v>
      </c>
      <c r="B49" s="1">
        <v>11</v>
      </c>
      <c r="C49" s="26" t="s">
        <v>103</v>
      </c>
      <c r="D49" t="s">
        <v>104</v>
      </c>
      <c r="E49" s="27" t="s">
        <v>105</v>
      </c>
      <c r="F49" s="28" t="s">
        <v>82</v>
      </c>
      <c r="G49" s="29">
        <v>15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83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51</v>
      </c>
      <c r="E50" s="27" t="s">
        <v>84</v>
      </c>
    </row>
    <row r="51" ht="25.5">
      <c r="A51" s="1" t="s">
        <v>53</v>
      </c>
      <c r="E51" s="33" t="s">
        <v>106</v>
      </c>
    </row>
    <row r="52" ht="102">
      <c r="A52" s="1" t="s">
        <v>55</v>
      </c>
      <c r="E52" s="27" t="s">
        <v>86</v>
      </c>
    </row>
    <row r="53" ht="25.5">
      <c r="A53" s="1" t="s">
        <v>45</v>
      </c>
      <c r="B53" s="1">
        <v>12</v>
      </c>
      <c r="C53" s="26" t="s">
        <v>107</v>
      </c>
      <c r="D53" t="s">
        <v>108</v>
      </c>
      <c r="E53" s="27" t="s">
        <v>109</v>
      </c>
      <c r="F53" s="28" t="s">
        <v>82</v>
      </c>
      <c r="G53" s="29">
        <v>7425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83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51</v>
      </c>
      <c r="E54" s="27" t="s">
        <v>84</v>
      </c>
    </row>
    <row r="55" ht="25.5">
      <c r="A55" s="1" t="s">
        <v>53</v>
      </c>
      <c r="E55" s="33" t="s">
        <v>110</v>
      </c>
    </row>
    <row r="56" ht="102">
      <c r="A56" s="1" t="s">
        <v>55</v>
      </c>
      <c r="E56" s="27" t="s">
        <v>86</v>
      </c>
    </row>
    <row r="57" ht="25.5">
      <c r="A57" s="1" t="s">
        <v>45</v>
      </c>
      <c r="B57" s="1">
        <v>13</v>
      </c>
      <c r="C57" s="26" t="s">
        <v>111</v>
      </c>
      <c r="D57" t="s">
        <v>112</v>
      </c>
      <c r="E57" s="27" t="s">
        <v>113</v>
      </c>
      <c r="F57" s="28" t="s">
        <v>82</v>
      </c>
      <c r="G57" s="29">
        <v>986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51</v>
      </c>
      <c r="E58" s="27" t="s">
        <v>84</v>
      </c>
    </row>
    <row r="59" ht="25.5">
      <c r="A59" s="1" t="s">
        <v>53</v>
      </c>
      <c r="E59" s="33" t="s">
        <v>114</v>
      </c>
    </row>
    <row r="60" ht="102">
      <c r="A60" s="1" t="s">
        <v>55</v>
      </c>
      <c r="E60" s="27" t="s">
        <v>86</v>
      </c>
    </row>
    <row r="61" ht="25.5">
      <c r="A61" s="1" t="s">
        <v>45</v>
      </c>
      <c r="B61" s="1">
        <v>10</v>
      </c>
      <c r="C61" s="26" t="s">
        <v>115</v>
      </c>
      <c r="D61" t="s">
        <v>116</v>
      </c>
      <c r="E61" s="27" t="s">
        <v>117</v>
      </c>
      <c r="F61" s="28" t="s">
        <v>82</v>
      </c>
      <c r="G61" s="29">
        <v>10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51</v>
      </c>
      <c r="E62" s="27" t="s">
        <v>84</v>
      </c>
    </row>
    <row r="63" ht="25.5">
      <c r="A63" s="1" t="s">
        <v>53</v>
      </c>
      <c r="E63" s="33" t="s">
        <v>102</v>
      </c>
    </row>
    <row r="64" ht="102">
      <c r="A64" s="1" t="s">
        <v>55</v>
      </c>
      <c r="E64" s="27" t="s">
        <v>86</v>
      </c>
    </row>
  </sheetData>
  <sheetProtection sheet="1" objects="1" scenarios="1" spinCount="100000" saltValue="YHqXWcKqqoEMWkp/3InTx0C0WJPeSrPPEp3VBocvi89cEX6N64Nwx+D2tfRof4/AjA3HjF4oBjjhl89H2ZaFYw==" hashValue="K/w3Z2bQuboyG3cyogJrq+ayT2G3BuAt2ASa1wgalf+GfcGe5rls9jld+0ZO1OjJ7Mdg1o/W87SR6rWNYz15Q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20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21</v>
      </c>
      <c r="B3" s="17" t="s">
        <v>22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23</v>
      </c>
      <c r="B4" s="17" t="s">
        <v>24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25</v>
      </c>
      <c r="B5" s="9" t="s">
        <v>26</v>
      </c>
      <c r="C5" s="9" t="s">
        <v>27</v>
      </c>
      <c r="D5" s="9" t="s">
        <v>28</v>
      </c>
      <c r="E5" s="9" t="s">
        <v>29</v>
      </c>
      <c r="F5" s="9" t="s">
        <v>30</v>
      </c>
      <c r="G5" s="9" t="s">
        <v>31</v>
      </c>
      <c r="H5" s="9" t="s">
        <v>32</v>
      </c>
      <c r="I5" s="9" t="s">
        <v>33</v>
      </c>
      <c r="J5" s="21"/>
      <c r="K5" s="21"/>
      <c r="L5" s="9" t="s">
        <v>34</v>
      </c>
      <c r="M5" s="21"/>
      <c r="N5" s="9" t="s">
        <v>35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36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37</v>
      </c>
      <c r="K7" s="9" t="s">
        <v>38</v>
      </c>
      <c r="L7" s="9" t="s">
        <v>37</v>
      </c>
      <c r="M7" s="9" t="s">
        <v>38</v>
      </c>
      <c r="N7" s="9"/>
      <c r="S7" s="1" t="s">
        <v>39</v>
      </c>
      <c r="T7">
        <f>COUNTIFS(L8:L26,"=0",A8:A26,"P")+COUNTIFS(L8:L26,"",A8:A26,"P")+SUM(Q8:Q26)</f>
        <v>0</v>
      </c>
    </row>
    <row r="8">
      <c r="A8" s="1" t="s">
        <v>40</v>
      </c>
      <c r="C8" s="22" t="s">
        <v>118</v>
      </c>
      <c r="E8" s="23" t="s">
        <v>19</v>
      </c>
      <c r="L8" s="24">
        <f>L9</f>
        <v>0</v>
      </c>
      <c r="M8" s="24">
        <f>M9</f>
        <v>0</v>
      </c>
      <c r="N8" s="25"/>
    </row>
    <row r="9">
      <c r="A9" s="1" t="s">
        <v>42</v>
      </c>
      <c r="C9" s="22" t="s">
        <v>119</v>
      </c>
      <c r="E9" s="23" t="s">
        <v>120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45</v>
      </c>
      <c r="B10" s="1">
        <v>1</v>
      </c>
      <c r="C10" s="26" t="s">
        <v>121</v>
      </c>
      <c r="D10" t="s">
        <v>47</v>
      </c>
      <c r="E10" s="27" t="s">
        <v>122</v>
      </c>
      <c r="F10" s="28" t="s">
        <v>123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124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51</v>
      </c>
      <c r="E11" s="27" t="s">
        <v>125</v>
      </c>
    </row>
    <row r="12" ht="38.25">
      <c r="A12" s="1" t="s">
        <v>53</v>
      </c>
      <c r="E12" s="33" t="s">
        <v>126</v>
      </c>
    </row>
    <row r="13" ht="25.5">
      <c r="A13" s="1" t="s">
        <v>55</v>
      </c>
      <c r="E13" s="27" t="s">
        <v>127</v>
      </c>
    </row>
    <row r="14">
      <c r="A14" s="1" t="s">
        <v>45</v>
      </c>
      <c r="B14" s="1">
        <v>2</v>
      </c>
      <c r="C14" s="26" t="s">
        <v>128</v>
      </c>
      <c r="D14" t="s">
        <v>47</v>
      </c>
      <c r="E14" s="27" t="s">
        <v>129</v>
      </c>
      <c r="F14" s="28" t="s">
        <v>130</v>
      </c>
      <c r="G14" s="29">
        <v>7750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124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51</v>
      </c>
      <c r="E15" s="27" t="s">
        <v>131</v>
      </c>
    </row>
    <row r="16" ht="51">
      <c r="A16" s="1" t="s">
        <v>53</v>
      </c>
      <c r="E16" s="33" t="s">
        <v>132</v>
      </c>
    </row>
    <row r="17" ht="51">
      <c r="A17" s="1" t="s">
        <v>55</v>
      </c>
      <c r="E17" s="27" t="s">
        <v>133</v>
      </c>
    </row>
    <row r="18">
      <c r="A18" s="1" t="s">
        <v>45</v>
      </c>
      <c r="B18" s="1">
        <v>3</v>
      </c>
      <c r="C18" s="26" t="s">
        <v>134</v>
      </c>
      <c r="D18" t="s">
        <v>47</v>
      </c>
      <c r="E18" s="27" t="s">
        <v>135</v>
      </c>
      <c r="F18" s="28" t="s">
        <v>123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124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51</v>
      </c>
      <c r="E19" s="27" t="s">
        <v>136</v>
      </c>
    </row>
    <row r="20" ht="25.5">
      <c r="A20" s="1" t="s">
        <v>53</v>
      </c>
      <c r="E20" s="33" t="s">
        <v>137</v>
      </c>
    </row>
    <row r="21" ht="89.25">
      <c r="A21" s="1" t="s">
        <v>55</v>
      </c>
      <c r="E21" s="27" t="s">
        <v>138</v>
      </c>
    </row>
    <row r="22">
      <c r="A22" s="1" t="s">
        <v>45</v>
      </c>
      <c r="B22" s="1">
        <v>4</v>
      </c>
      <c r="C22" s="26" t="s">
        <v>139</v>
      </c>
      <c r="D22" t="s">
        <v>47</v>
      </c>
      <c r="E22" s="27" t="s">
        <v>140</v>
      </c>
      <c r="F22" s="28" t="s">
        <v>141</v>
      </c>
      <c r="G22" s="29">
        <v>10220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124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51</v>
      </c>
      <c r="E23" s="27" t="s">
        <v>140</v>
      </c>
    </row>
    <row r="24" ht="51">
      <c r="A24" s="1" t="s">
        <v>53</v>
      </c>
      <c r="E24" s="33" t="s">
        <v>142</v>
      </c>
    </row>
    <row r="25" ht="25.5">
      <c r="A25" s="1" t="s">
        <v>55</v>
      </c>
      <c r="E25" s="27" t="s">
        <v>143</v>
      </c>
    </row>
  </sheetData>
  <sheetProtection sheet="1" objects="1" scenarios="1" spinCount="100000" saltValue="owyTXkybLn2UQoLmqqQSxwPsZtN3TN+HVNpm7RdCeIJ/1B2060TB6jnKDmxgLVHuL0wUU+VH650WuLx1EdLzeQ==" hashValue="RKR4Gbrr4a+aQ7z0GYW1O+0Yp8IcCO/910kNJ8dy+nnHzDMuXrw+0gQaoTjaLMDcfn42pm+3ruEputifkGLSd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2024-07-18T07:38:39Z</dcterms:created>
  <dcterms:modified xsi:type="dcterms:W3CDTF">2024-07-18T07:38:42Z</dcterms:modified>
</cp:coreProperties>
</file>